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marci\Desktop\ROZBIÓRKI - NA PENDRAIV - 04.08.2025r\7. Zadobrze - Stodoła - 108.139\PRZEDMIAR KOSZTORYSY\"/>
    </mc:Choice>
  </mc:AlternateContent>
  <xr:revisionPtr revIDLastSave="0" documentId="13_ncr:1_{920FDF59-C03F-4358-AFED-AC557A924AE1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KOSZTORYS OFERTOWY" sheetId="1" r:id="rId1"/>
    <sheet name="Kosztorys na odzysk materiałów" sheetId="4" r:id="rId2"/>
    <sheet name="Strona 1" sheetId="3" r:id="rId3"/>
  </sheets>
  <definedNames>
    <definedName name="_xlnm.Print_Area" localSheetId="1">'Kosztorys na odzysk materiałów'!$B$2:$H$12</definedName>
    <definedName name="_xlnm.Print_Area" localSheetId="0">'KOSZTORYS OFERTOWY'!$B$2:$I$25</definedName>
    <definedName name="_xlnm.Print_Area" localSheetId="2">'Strona 1'!$A$1:$D$27</definedName>
    <definedName name="_xlnm.Print_Titles" localSheetId="0">'KOSZTORYS OFERTOWY'!$2:$5</definedName>
  </definedNames>
  <calcPr calcId="191029"/>
</workbook>
</file>

<file path=xl/calcChain.xml><?xml version="1.0" encoding="utf-8"?>
<calcChain xmlns="http://schemas.openxmlformats.org/spreadsheetml/2006/main">
  <c r="I23" i="1" l="1"/>
  <c r="G17" i="1"/>
  <c r="G16" i="1"/>
  <c r="G19" i="1" s="1"/>
  <c r="G15" i="1"/>
  <c r="G8" i="1" s="1"/>
  <c r="G9" i="1" s="1"/>
  <c r="G12" i="1"/>
  <c r="G13" i="1" s="1"/>
  <c r="G7" i="1"/>
  <c r="G22" i="1" l="1"/>
  <c r="G20" i="1"/>
  <c r="G21" i="1"/>
  <c r="G14" i="1"/>
  <c r="I9" i="1" l="1"/>
  <c r="H8" i="4"/>
  <c r="H9" i="4"/>
  <c r="H7" i="4"/>
  <c r="H10" i="4" s="1"/>
  <c r="I12" i="1"/>
  <c r="I13" i="1"/>
  <c r="I14" i="1"/>
  <c r="I15" i="1"/>
  <c r="I16" i="1"/>
  <c r="I17" i="1"/>
  <c r="I18" i="1"/>
  <c r="I8" i="1"/>
  <c r="I10" i="1"/>
  <c r="I7" i="1"/>
  <c r="I22" i="1" l="1"/>
  <c r="I19" i="1"/>
  <c r="H11" i="4" l="1"/>
  <c r="H12" i="4" l="1"/>
  <c r="I20" i="1" l="1"/>
  <c r="I21" i="1"/>
  <c r="I24" i="1" l="1"/>
  <c r="D9" i="3" l="1"/>
  <c r="I25" i="1"/>
  <c r="D11" i="3" s="1"/>
  <c r="D10" i="3"/>
</calcChain>
</file>

<file path=xl/sharedStrings.xml><?xml version="1.0" encoding="utf-8"?>
<sst xmlns="http://schemas.openxmlformats.org/spreadsheetml/2006/main" count="125" uniqueCount="76">
  <si>
    <t>Nr poz.</t>
  </si>
  <si>
    <t>Podstawa</t>
  </si>
  <si>
    <t>Opis robót</t>
  </si>
  <si>
    <t>Jm</t>
  </si>
  <si>
    <t>Ilość</t>
  </si>
  <si>
    <t>1. PRACE PRZYGOTOWAWCZE I ROBOTY PORZĄDKOWE</t>
  </si>
  <si>
    <t xml:space="preserve">KNR 2-01 0505/04  </t>
  </si>
  <si>
    <t>m2</t>
  </si>
  <si>
    <t xml:space="preserve">KNR 2-01 0235/01  </t>
  </si>
  <si>
    <t>Formowanie i zagęszczanie spycharkami nasypów z gruntu kategorii I-II o wysokości do 3m (Spycharka gąsienicowa 55kW (75KM))</t>
  </si>
  <si>
    <t>m3</t>
  </si>
  <si>
    <t xml:space="preserve">KNR 2-31 0105/03  </t>
  </si>
  <si>
    <t>Warstwy podsypkowe piaskowe zagęszczane mechanicznie  - zasypanie piaskiem po wykonaniu rozbiórki</t>
  </si>
  <si>
    <t xml:space="preserve"> Kalkulacja indywidualna </t>
  </si>
  <si>
    <t xml:space="preserve">KNR 4-01 0511/03  </t>
  </si>
  <si>
    <t>Koszt utylizacji płyt azbestowych.</t>
  </si>
  <si>
    <t>t</t>
  </si>
  <si>
    <t xml:space="preserve">KNR 4-01 0430/06  </t>
  </si>
  <si>
    <t xml:space="preserve">KNR 4-04 0302/01  </t>
  </si>
  <si>
    <t xml:space="preserve">KNR 4-04 1103/01  </t>
  </si>
  <si>
    <t>Wywiezienie gruzu z terenu rozbiórki ładowanego koparko-ładowarką na samochody samowyładowcze przy obsłudze 3 samochodów na zmianę roboczą i mechaniczne wyładowanie</t>
  </si>
  <si>
    <t xml:space="preserve">KNR 4-04 1103/04  </t>
  </si>
  <si>
    <t>Transport gruzu z terenu rozbiórki samochodem ciężarowym na odległość 1km mechanicznie ładowanego i wyładowanego</t>
  </si>
  <si>
    <t>kod CPV</t>
  </si>
  <si>
    <t>Cena jednostk. netto</t>
  </si>
  <si>
    <t>Wartość netto</t>
  </si>
  <si>
    <t>Razem wartość netto</t>
  </si>
  <si>
    <t>Podatek VAT (23%)</t>
  </si>
  <si>
    <t>Ogółem wartość brutto</t>
  </si>
  <si>
    <t>1.</t>
  </si>
  <si>
    <t>2.</t>
  </si>
  <si>
    <t>3.</t>
  </si>
  <si>
    <t>4.</t>
  </si>
  <si>
    <t>5.</t>
  </si>
  <si>
    <t>6.</t>
  </si>
  <si>
    <t>7.</t>
  </si>
  <si>
    <t>8.</t>
  </si>
  <si>
    <t>10.</t>
  </si>
  <si>
    <t>11.</t>
  </si>
  <si>
    <t>12.</t>
  </si>
  <si>
    <t>13.</t>
  </si>
  <si>
    <t>14.</t>
  </si>
  <si>
    <t>15.</t>
  </si>
  <si>
    <t>KNR 4-04 1103/05  dopłata 9x</t>
  </si>
  <si>
    <t>Transport gruzu z terenu rozbiórki samochodem ciężarowym na odległość 1km mechanicznie ładowanego i wyładowanego - nakłady uzupełniające na każdy dalszy rozpoczęty km ponad 1km odległości - docelowo 10 km</t>
  </si>
  <si>
    <t>kpl.</t>
  </si>
  <si>
    <t>KNR 4-01        0428</t>
  </si>
  <si>
    <t>KNR 4-01      0427</t>
  </si>
  <si>
    <t>KNR 4-01       0426</t>
  </si>
  <si>
    <t xml:space="preserve">Razem wartość zł kosztorysu netto :  </t>
  </si>
  <si>
    <t xml:space="preserve">Warttość zł podatku VAT  23 % :   </t>
  </si>
  <si>
    <t xml:space="preserve">Razem wartość zł kosztorysu brutto :   </t>
  </si>
  <si>
    <r>
      <rPr>
        <i/>
        <sz val="11"/>
        <color indexed="8"/>
        <rFont val="Calibri"/>
        <family val="2"/>
        <charset val="238"/>
      </rPr>
      <t>Inwestor :</t>
    </r>
    <r>
      <rPr>
        <sz val="10"/>
        <color indexed="64"/>
        <rFont val="Arial"/>
        <charset val="1"/>
      </rPr>
      <t xml:space="preserve"> </t>
    </r>
    <r>
      <rPr>
        <sz val="11"/>
        <color indexed="8"/>
        <rFont val="Calibri"/>
        <family val="2"/>
        <charset val="238"/>
      </rPr>
      <t xml:space="preserve"> </t>
    </r>
    <r>
      <rPr>
        <b/>
        <i/>
        <sz val="11"/>
        <color indexed="8"/>
        <rFont val="Arial Narrow"/>
        <family val="2"/>
        <charset val="238"/>
      </rPr>
      <t>Nadleśnictwo Radom; ul. Janiszewska 48; 26-600 Radom</t>
    </r>
  </si>
  <si>
    <t xml:space="preserve">Sporządził : </t>
  </si>
  <si>
    <t>Drewno odzysk materiału z rozbiórki więźb dachowych prostych</t>
  </si>
  <si>
    <t>Drewno odzysk materiału z rozbiórki elementów konstrukcyjnych stodoły</t>
  </si>
  <si>
    <t>Drewno odzysk materiału z rozbiórki elementów obicia ścian deskami</t>
  </si>
  <si>
    <t>Powykonawcza inwetaryzacja geodezyjna</t>
  </si>
  <si>
    <t>Rozebranie pokrycia z płyt azbestowo-cementowych + przygotowanie płyt azbestowo-cementowych do odbioru poprzez złożenie na paletach oraz  zafoliowanie palet</t>
  </si>
  <si>
    <t>Rozbiórki więźb dachowych prostych wraz z utylizacją</t>
  </si>
  <si>
    <t xml:space="preserve">Rozebranie podłóg </t>
  </si>
  <si>
    <t>Rozebranie obicia ścian deskami</t>
  </si>
  <si>
    <t>Rozebranie betonowych ław, stóp fundamentowych, fundamentów kamiennych poniżej terenu</t>
  </si>
  <si>
    <t>Rozebranie konstrukcji ścian wewnętrznych i zewnętrznych</t>
  </si>
  <si>
    <t>Koszt wykorzystania i utylizacji materiałów z rozbiórki- materiały z rozbiórki stają się własnością Wykonawcy.</t>
  </si>
  <si>
    <t>KOD CPV - 45111100-9 - Roboty w zakresie burzenia</t>
  </si>
  <si>
    <t>KOD CPV - 45111100-1 - Roboty w zakresie burzenia i rozbiórki obiektów budowlanych</t>
  </si>
  <si>
    <t>„Rozbiórka budynku stodoły na działce numer ewidencyjny 163 obręb 0014 Stoki                          stanowiącego własność Nadleśnictwa Radom”</t>
  </si>
  <si>
    <t>„Rozbiórka budynku stodoły na działce numer ewidencyjny 163 obręb 0014 Stoki stanowiącego własność Nadleśnictwa Radom”</t>
  </si>
  <si>
    <r>
      <rPr>
        <i/>
        <sz val="12"/>
        <color rgb="FF000000"/>
        <rFont val="Arial Narrow"/>
        <family val="2"/>
        <charset val="238"/>
      </rPr>
      <t>Nazwa inwestycji:</t>
    </r>
    <r>
      <rPr>
        <b/>
        <i/>
        <sz val="13.5"/>
        <color indexed="8"/>
        <rFont val="Arial Narrow"/>
        <family val="2"/>
        <charset val="238"/>
      </rPr>
      <t xml:space="preserve"> „Rozbiórka budynku stodoły na działce numer ewidencyjny 163 obręb 0014 Stoki stanowiącego własność Nadleśnictwa Radom”</t>
    </r>
  </si>
  <si>
    <t>45111100-1 45111100-9</t>
  </si>
  <si>
    <t>9.</t>
  </si>
  <si>
    <t>Plantowanie mechaniczne powierzchni gruntu rodzimego kategorii I-III - po wykonaniu rozbiórki budynku</t>
  </si>
  <si>
    <t>2. ROZBIÓRKA BUDYNKU</t>
  </si>
  <si>
    <t>KOSZTORYS OFERTOWY</t>
  </si>
  <si>
    <t>KOSZTORYS OFERTOWY - wartość materiałów z rozbiórki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</si>
</sst>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33" x14ac:knownFonts="1">
    <font>
      <sz val="10"/>
      <color indexed="64"/>
      <name val="Arial"/>
      <charset val="1"/>
    </font>
    <font>
      <i/>
      <sz val="12"/>
      <color indexed="64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b/>
      <i/>
      <sz val="12"/>
      <color rgb="FFFF0000"/>
      <name val="Arial Narrow"/>
      <family val="2"/>
      <charset val="238"/>
    </font>
    <font>
      <i/>
      <sz val="12"/>
      <name val="Arial Narrow"/>
      <family val="2"/>
      <charset val="238"/>
    </font>
    <font>
      <b/>
      <i/>
      <sz val="12"/>
      <name val="Arial Narrow"/>
      <family val="2"/>
      <charset val="238"/>
    </font>
    <font>
      <b/>
      <i/>
      <sz val="12"/>
      <color rgb="FF0070C0"/>
      <name val="Arial Narrow"/>
      <family val="2"/>
      <charset val="238"/>
    </font>
    <font>
      <sz val="10"/>
      <color indexed="64"/>
      <name val="Arial"/>
      <charset val="1"/>
    </font>
    <font>
      <b/>
      <i/>
      <sz val="14"/>
      <color rgb="FFFF0000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b/>
      <i/>
      <sz val="13.5"/>
      <color indexed="8"/>
      <name val="Arial Narrow"/>
      <family val="2"/>
      <charset val="238"/>
    </font>
    <font>
      <b/>
      <i/>
      <sz val="14"/>
      <color theme="1"/>
      <name val="Arial Narrow"/>
      <family val="2"/>
      <charset val="238"/>
    </font>
    <font>
      <b/>
      <i/>
      <sz val="13.5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0"/>
      <name val="Arial Narrow"/>
      <family val="2"/>
      <charset val="238"/>
    </font>
    <font>
      <sz val="11"/>
      <color theme="1"/>
      <name val="Calibri"/>
      <family val="2"/>
      <charset val="238"/>
    </font>
    <font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i/>
      <sz val="11"/>
      <color indexed="8"/>
      <name val="Arial Narrow"/>
      <family val="2"/>
      <charset val="238"/>
    </font>
    <font>
      <i/>
      <sz val="11"/>
      <name val="Calibri"/>
      <family val="2"/>
      <charset val="238"/>
      <scheme val="minor"/>
    </font>
    <font>
      <i/>
      <sz val="10"/>
      <name val="Arial CE"/>
      <charset val="238"/>
    </font>
    <font>
      <b/>
      <i/>
      <sz val="14"/>
      <name val="Arial Narrow"/>
      <family val="2"/>
      <charset val="238"/>
    </font>
    <font>
      <i/>
      <sz val="14"/>
      <name val="Arial Narrow"/>
      <family val="2"/>
      <charset val="238"/>
    </font>
    <font>
      <b/>
      <i/>
      <sz val="14"/>
      <color indexed="64"/>
      <name val="Arial Narrow"/>
      <family val="2"/>
      <charset val="238"/>
    </font>
    <font>
      <i/>
      <sz val="14"/>
      <color indexed="64"/>
      <name val="Arial Narrow"/>
      <family val="2"/>
      <charset val="238"/>
    </font>
    <font>
      <sz val="8"/>
      <name val="Arial"/>
      <charset val="1"/>
    </font>
    <font>
      <sz val="8"/>
      <name val="Arial"/>
      <family val="2"/>
      <charset val="238"/>
    </font>
    <font>
      <i/>
      <sz val="12"/>
      <color rgb="FF000000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11"/>
      <name val="Calibri"/>
      <family val="2"/>
      <charset val="238"/>
      <scheme val="minor"/>
    </font>
    <font>
      <b/>
      <i/>
      <sz val="12"/>
      <color theme="8"/>
      <name val="Arial Narrow"/>
      <family val="2"/>
      <charset val="238"/>
    </font>
    <font>
      <b/>
      <i/>
      <sz val="16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top" wrapText="1"/>
    </xf>
    <xf numFmtId="4" fontId="1" fillId="0" borderId="0" xfId="0" applyNumberFormat="1" applyFont="1"/>
    <xf numFmtId="0" fontId="5" fillId="0" borderId="1" xfId="0" applyFont="1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4" fontId="6" fillId="0" borderId="1" xfId="0" applyNumberFormat="1" applyFont="1" applyBorder="1"/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horizontal="center"/>
    </xf>
    <xf numFmtId="0" fontId="13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5" fillId="2" borderId="2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0" fontId="15" fillId="2" borderId="4" xfId="0" applyFont="1" applyFill="1" applyBorder="1" applyAlignment="1">
      <alignment vertical="center"/>
    </xf>
    <xf numFmtId="0" fontId="16" fillId="0" borderId="0" xfId="0" applyFont="1"/>
    <xf numFmtId="0" fontId="21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0" xfId="0" applyFont="1" applyAlignment="1">
      <alignment horizontal="center"/>
    </xf>
    <xf numFmtId="4" fontId="0" fillId="0" borderId="0" xfId="0" applyNumberFormat="1"/>
    <xf numFmtId="164" fontId="0" fillId="0" borderId="0" xfId="0" applyNumberFormat="1"/>
    <xf numFmtId="0" fontId="1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30" fillId="0" borderId="0" xfId="0" applyFont="1" applyAlignment="1">
      <alignment horizontal="left" vertical="top" wrapText="1"/>
    </xf>
    <xf numFmtId="43" fontId="31" fillId="2" borderId="1" xfId="1" applyFont="1" applyFill="1" applyBorder="1" applyAlignment="1">
      <alignment vertical="center"/>
    </xf>
    <xf numFmtId="4" fontId="4" fillId="0" borderId="1" xfId="0" applyNumberFormat="1" applyFont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4" fontId="4" fillId="3" borderId="1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/>
    </xf>
    <xf numFmtId="0" fontId="29" fillId="0" borderId="1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/>
    <xf numFmtId="0" fontId="24" fillId="0" borderId="1" xfId="0" applyFont="1" applyBorder="1" applyAlignment="1">
      <alignment horizontal="center" vertical="center"/>
    </xf>
    <xf numFmtId="0" fontId="3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20" fillId="0" borderId="0" xfId="0" applyFont="1" applyAlignment="1">
      <alignment horizontal="left" vertical="top" wrapText="1"/>
    </xf>
    <xf numFmtId="0" fontId="30" fillId="0" borderId="0" xfId="0" applyFont="1" applyAlignment="1">
      <alignment horizontal="left" vertical="top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portalzp.pl/kody-cpv/szczegoly/roboty-w-zakresie-burzenia-6350" TargetMode="External"/><Relationship Id="rId1" Type="http://schemas.openxmlformats.org/officeDocument/2006/relationships/hyperlink" Target="https://www.portalzp.pl/kody-cpv/szczegoly/roboty-w-zakresie-burzenia-63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B2:K26"/>
  <sheetViews>
    <sheetView view="pageBreakPreview" topLeftCell="A19" zoomScale="115" zoomScaleNormal="115" zoomScaleSheetLayoutView="115" workbookViewId="0">
      <selection activeCell="C23" sqref="C23:H25"/>
    </sheetView>
  </sheetViews>
  <sheetFormatPr defaultRowHeight="15.75" x14ac:dyDescent="0.25"/>
  <cols>
    <col min="1" max="1" width="1.85546875" style="1" customWidth="1"/>
    <col min="2" max="2" width="4.140625" style="9" customWidth="1"/>
    <col min="3" max="3" width="9.28515625" style="3" customWidth="1"/>
    <col min="4" max="4" width="12.42578125" style="3" customWidth="1"/>
    <col min="5" max="5" width="54" style="3" customWidth="1"/>
    <col min="6" max="6" width="5.42578125" style="3" customWidth="1"/>
    <col min="7" max="7" width="7.5703125" style="3" customWidth="1"/>
    <col min="8" max="8" width="9.28515625" style="1" customWidth="1"/>
    <col min="9" max="9" width="11.5703125" style="1" customWidth="1"/>
    <col min="10" max="16384" width="9.140625" style="1"/>
  </cols>
  <sheetData>
    <row r="2" spans="2:9" ht="18" x14ac:dyDescent="0.25">
      <c r="B2" s="40" t="s">
        <v>74</v>
      </c>
      <c r="C2" s="40"/>
      <c r="D2" s="40"/>
      <c r="E2" s="40"/>
      <c r="F2" s="40"/>
      <c r="G2" s="40"/>
      <c r="H2" s="41"/>
      <c r="I2" s="41"/>
    </row>
    <row r="3" spans="2:9" ht="42" customHeight="1" x14ac:dyDescent="0.25">
      <c r="B3" s="40" t="s">
        <v>67</v>
      </c>
      <c r="C3" s="42"/>
      <c r="D3" s="42"/>
      <c r="E3" s="42"/>
      <c r="F3" s="42"/>
      <c r="G3" s="42"/>
      <c r="H3" s="43"/>
      <c r="I3" s="43"/>
    </row>
    <row r="4" spans="2:9" s="2" customFormat="1" ht="38.25" x14ac:dyDescent="0.2">
      <c r="B4" s="28" t="s">
        <v>0</v>
      </c>
      <c r="C4" s="28" t="s">
        <v>23</v>
      </c>
      <c r="D4" s="28" t="s">
        <v>1</v>
      </c>
      <c r="E4" s="28" t="s">
        <v>2</v>
      </c>
      <c r="F4" s="28" t="s">
        <v>3</v>
      </c>
      <c r="G4" s="28" t="s">
        <v>4</v>
      </c>
      <c r="H4" s="29" t="s">
        <v>24</v>
      </c>
      <c r="I4" s="29" t="s">
        <v>25</v>
      </c>
    </row>
    <row r="5" spans="2:9" s="2" customFormat="1" x14ac:dyDescent="0.2">
      <c r="B5" s="39" t="s">
        <v>29</v>
      </c>
      <c r="C5" s="39" t="s">
        <v>30</v>
      </c>
      <c r="D5" s="39" t="s">
        <v>31</v>
      </c>
      <c r="E5" s="39" t="s">
        <v>32</v>
      </c>
      <c r="F5" s="39" t="s">
        <v>33</v>
      </c>
      <c r="G5" s="39" t="s">
        <v>34</v>
      </c>
      <c r="H5" s="39" t="s">
        <v>35</v>
      </c>
      <c r="I5" s="39" t="s">
        <v>36</v>
      </c>
    </row>
    <row r="6" spans="2:9" s="2" customFormat="1" ht="19.5" customHeight="1" x14ac:dyDescent="0.2">
      <c r="B6" s="35"/>
      <c r="C6" s="46" t="s">
        <v>70</v>
      </c>
      <c r="D6" s="35"/>
      <c r="E6" s="36" t="s">
        <v>5</v>
      </c>
      <c r="F6" s="35"/>
      <c r="G6" s="35"/>
      <c r="H6" s="37"/>
      <c r="I6" s="37"/>
    </row>
    <row r="7" spans="2:9" ht="33.75" customHeight="1" x14ac:dyDescent="0.25">
      <c r="B7" s="23" t="s">
        <v>29</v>
      </c>
      <c r="C7" s="46"/>
      <c r="D7" s="23" t="s">
        <v>6</v>
      </c>
      <c r="E7" s="25" t="s">
        <v>72</v>
      </c>
      <c r="F7" s="23" t="s">
        <v>7</v>
      </c>
      <c r="G7" s="33">
        <f>15*15</f>
        <v>225</v>
      </c>
      <c r="H7" s="26"/>
      <c r="I7" s="26">
        <f>ROUND(G7*H7,2)</f>
        <v>0</v>
      </c>
    </row>
    <row r="8" spans="2:9" ht="47.25" x14ac:dyDescent="0.25">
      <c r="B8" s="23" t="s">
        <v>30</v>
      </c>
      <c r="C8" s="46"/>
      <c r="D8" s="23" t="s">
        <v>8</v>
      </c>
      <c r="E8" s="25" t="s">
        <v>9</v>
      </c>
      <c r="F8" s="23" t="s">
        <v>10</v>
      </c>
      <c r="G8" s="33">
        <f>(G15*0.3)+G18</f>
        <v>68.126599999999996</v>
      </c>
      <c r="H8" s="26"/>
      <c r="I8" s="26">
        <f t="shared" ref="I8:I22" si="0">ROUND(G8*H8,2)</f>
        <v>0</v>
      </c>
    </row>
    <row r="9" spans="2:9" ht="31.5" x14ac:dyDescent="0.25">
      <c r="B9" s="23" t="s">
        <v>31</v>
      </c>
      <c r="C9" s="46"/>
      <c r="D9" s="23" t="s">
        <v>11</v>
      </c>
      <c r="E9" s="25" t="s">
        <v>12</v>
      </c>
      <c r="F9" s="23" t="s">
        <v>10</v>
      </c>
      <c r="G9" s="33">
        <f>G8</f>
        <v>68.126599999999996</v>
      </c>
      <c r="H9" s="26"/>
      <c r="I9" s="26">
        <f t="shared" si="0"/>
        <v>0</v>
      </c>
    </row>
    <row r="10" spans="2:9" ht="32.25" customHeight="1" x14ac:dyDescent="0.25">
      <c r="B10" s="23" t="s">
        <v>32</v>
      </c>
      <c r="C10" s="46"/>
      <c r="D10" s="23" t="s">
        <v>13</v>
      </c>
      <c r="E10" s="25" t="s">
        <v>57</v>
      </c>
      <c r="F10" s="23" t="s">
        <v>45</v>
      </c>
      <c r="G10" s="33">
        <v>1</v>
      </c>
      <c r="H10" s="26"/>
      <c r="I10" s="26">
        <f t="shared" si="0"/>
        <v>0</v>
      </c>
    </row>
    <row r="11" spans="2:9" s="2" customFormat="1" x14ac:dyDescent="0.2">
      <c r="B11" s="35"/>
      <c r="C11" s="46" t="s">
        <v>70</v>
      </c>
      <c r="D11" s="35"/>
      <c r="E11" s="36" t="s">
        <v>73</v>
      </c>
      <c r="F11" s="35"/>
      <c r="G11" s="34"/>
      <c r="H11" s="38"/>
      <c r="I11" s="38"/>
    </row>
    <row r="12" spans="2:9" ht="48.75" customHeight="1" x14ac:dyDescent="0.25">
      <c r="B12" s="23" t="s">
        <v>33</v>
      </c>
      <c r="C12" s="46"/>
      <c r="D12" s="27" t="s">
        <v>14</v>
      </c>
      <c r="E12" s="25" t="s">
        <v>58</v>
      </c>
      <c r="F12" s="23" t="s">
        <v>7</v>
      </c>
      <c r="G12" s="33">
        <f>13*12*1.2</f>
        <v>187.2</v>
      </c>
      <c r="H12" s="26"/>
      <c r="I12" s="26">
        <f t="shared" si="0"/>
        <v>0</v>
      </c>
    </row>
    <row r="13" spans="2:9" ht="31.5" x14ac:dyDescent="0.25">
      <c r="B13" s="23" t="s">
        <v>34</v>
      </c>
      <c r="C13" s="46"/>
      <c r="D13" s="27" t="s">
        <v>13</v>
      </c>
      <c r="E13" s="25" t="s">
        <v>15</v>
      </c>
      <c r="F13" s="23" t="s">
        <v>16</v>
      </c>
      <c r="G13" s="33">
        <f>(G12*16)/1000</f>
        <v>2.9951999999999996</v>
      </c>
      <c r="H13" s="26"/>
      <c r="I13" s="26">
        <f t="shared" si="0"/>
        <v>0</v>
      </c>
    </row>
    <row r="14" spans="2:9" ht="31.5" x14ac:dyDescent="0.25">
      <c r="B14" s="23" t="s">
        <v>35</v>
      </c>
      <c r="C14" s="46"/>
      <c r="D14" s="27" t="s">
        <v>17</v>
      </c>
      <c r="E14" s="25" t="s">
        <v>59</v>
      </c>
      <c r="F14" s="23" t="s">
        <v>7</v>
      </c>
      <c r="G14" s="33">
        <f>G12</f>
        <v>187.2</v>
      </c>
      <c r="H14" s="26"/>
      <c r="I14" s="26">
        <f t="shared" si="0"/>
        <v>0</v>
      </c>
    </row>
    <row r="15" spans="2:9" ht="31.5" x14ac:dyDescent="0.25">
      <c r="B15" s="23" t="s">
        <v>36</v>
      </c>
      <c r="C15" s="46"/>
      <c r="D15" s="27" t="s">
        <v>46</v>
      </c>
      <c r="E15" s="25" t="s">
        <v>60</v>
      </c>
      <c r="F15" s="23" t="s">
        <v>7</v>
      </c>
      <c r="G15" s="33">
        <f>12.2*11.51</f>
        <v>140.422</v>
      </c>
      <c r="H15" s="26"/>
      <c r="I15" s="26">
        <f t="shared" si="0"/>
        <v>0</v>
      </c>
    </row>
    <row r="16" spans="2:9" ht="33" customHeight="1" x14ac:dyDescent="0.25">
      <c r="B16" s="23" t="s">
        <v>71</v>
      </c>
      <c r="C16" s="46"/>
      <c r="D16" s="27" t="s">
        <v>47</v>
      </c>
      <c r="E16" s="25" t="s">
        <v>63</v>
      </c>
      <c r="F16" s="23" t="s">
        <v>10</v>
      </c>
      <c r="G16" s="33">
        <f>((12.2*2)+(11.51*2))*3.5*0.2</f>
        <v>33.194000000000003</v>
      </c>
      <c r="H16" s="26"/>
      <c r="I16" s="26">
        <f t="shared" si="0"/>
        <v>0</v>
      </c>
    </row>
    <row r="17" spans="2:11" ht="31.5" x14ac:dyDescent="0.25">
      <c r="B17" s="23" t="s">
        <v>37</v>
      </c>
      <c r="C17" s="46"/>
      <c r="D17" s="27" t="s">
        <v>48</v>
      </c>
      <c r="E17" s="25" t="s">
        <v>61</v>
      </c>
      <c r="F17" s="23" t="s">
        <v>7</v>
      </c>
      <c r="G17" s="33">
        <f>(25+24)*4.2</f>
        <v>205.8</v>
      </c>
      <c r="H17" s="26"/>
      <c r="I17" s="26">
        <f t="shared" si="0"/>
        <v>0</v>
      </c>
    </row>
    <row r="18" spans="2:11" ht="31.5" x14ac:dyDescent="0.25">
      <c r="B18" s="23" t="s">
        <v>38</v>
      </c>
      <c r="C18" s="46"/>
      <c r="D18" s="27" t="s">
        <v>18</v>
      </c>
      <c r="E18" s="25" t="s">
        <v>62</v>
      </c>
      <c r="F18" s="23" t="s">
        <v>10</v>
      </c>
      <c r="G18" s="33">
        <v>26</v>
      </c>
      <c r="H18" s="26"/>
      <c r="I18" s="26">
        <f t="shared" si="0"/>
        <v>0</v>
      </c>
    </row>
    <row r="19" spans="2:11" ht="48.75" customHeight="1" x14ac:dyDescent="0.25">
      <c r="B19" s="23" t="s">
        <v>39</v>
      </c>
      <c r="C19" s="46"/>
      <c r="D19" s="27" t="s">
        <v>19</v>
      </c>
      <c r="E19" s="25" t="s">
        <v>20</v>
      </c>
      <c r="F19" s="23" t="s">
        <v>10</v>
      </c>
      <c r="G19" s="33">
        <f>SUM(G18)+SUM(G16)</f>
        <v>59.194000000000003</v>
      </c>
      <c r="H19" s="26"/>
      <c r="I19" s="26">
        <f t="shared" si="0"/>
        <v>0</v>
      </c>
      <c r="K19" s="6"/>
    </row>
    <row r="20" spans="2:11" ht="33" customHeight="1" x14ac:dyDescent="0.25">
      <c r="B20" s="23" t="s">
        <v>40</v>
      </c>
      <c r="C20" s="46"/>
      <c r="D20" s="27" t="s">
        <v>21</v>
      </c>
      <c r="E20" s="25" t="s">
        <v>22</v>
      </c>
      <c r="F20" s="23" t="s">
        <v>10</v>
      </c>
      <c r="G20" s="33">
        <f>G19</f>
        <v>59.194000000000003</v>
      </c>
      <c r="H20" s="26"/>
      <c r="I20" s="26">
        <f t="shared" si="0"/>
        <v>0</v>
      </c>
    </row>
    <row r="21" spans="2:11" ht="63" x14ac:dyDescent="0.25">
      <c r="B21" s="23" t="s">
        <v>41</v>
      </c>
      <c r="C21" s="46"/>
      <c r="D21" s="27" t="s">
        <v>43</v>
      </c>
      <c r="E21" s="25" t="s">
        <v>44</v>
      </c>
      <c r="F21" s="23" t="s">
        <v>10</v>
      </c>
      <c r="G21" s="33">
        <f>G19</f>
        <v>59.194000000000003</v>
      </c>
      <c r="H21" s="26"/>
      <c r="I21" s="26">
        <f t="shared" si="0"/>
        <v>0</v>
      </c>
    </row>
    <row r="22" spans="2:11" ht="32.25" customHeight="1" x14ac:dyDescent="0.25">
      <c r="B22" s="23" t="s">
        <v>42</v>
      </c>
      <c r="C22" s="46"/>
      <c r="D22" s="27" t="s">
        <v>13</v>
      </c>
      <c r="E22" s="25" t="s">
        <v>64</v>
      </c>
      <c r="F22" s="23" t="s">
        <v>16</v>
      </c>
      <c r="G22" s="33">
        <f>G19*1.4</f>
        <v>82.871600000000001</v>
      </c>
      <c r="H22" s="26"/>
      <c r="I22" s="26">
        <f t="shared" si="0"/>
        <v>0</v>
      </c>
    </row>
    <row r="23" spans="2:11" x14ac:dyDescent="0.25">
      <c r="B23" s="8"/>
      <c r="C23" s="44" t="s">
        <v>26</v>
      </c>
      <c r="D23" s="45"/>
      <c r="E23" s="45"/>
      <c r="F23" s="45"/>
      <c r="G23" s="45"/>
      <c r="H23" s="45"/>
      <c r="I23" s="7">
        <f>SUM(I7:I22)</f>
        <v>0</v>
      </c>
    </row>
    <row r="24" spans="2:11" x14ac:dyDescent="0.25">
      <c r="B24" s="8"/>
      <c r="C24" s="44" t="s">
        <v>27</v>
      </c>
      <c r="D24" s="45"/>
      <c r="E24" s="45"/>
      <c r="F24" s="45"/>
      <c r="G24" s="45"/>
      <c r="H24" s="45"/>
      <c r="I24" s="7">
        <f>I23*0.23</f>
        <v>0</v>
      </c>
    </row>
    <row r="25" spans="2:11" x14ac:dyDescent="0.25">
      <c r="B25" s="5"/>
      <c r="C25" s="44" t="s">
        <v>28</v>
      </c>
      <c r="D25" s="45"/>
      <c r="E25" s="45"/>
      <c r="F25" s="45"/>
      <c r="G25" s="45"/>
      <c r="H25" s="45"/>
      <c r="I25" s="7">
        <f>I23+I24</f>
        <v>0</v>
      </c>
    </row>
    <row r="26" spans="2:11" x14ac:dyDescent="0.25">
      <c r="I26" s="4"/>
    </row>
  </sheetData>
  <mergeCells count="7">
    <mergeCell ref="B2:I2"/>
    <mergeCell ref="B3:I3"/>
    <mergeCell ref="C23:H23"/>
    <mergeCell ref="C24:H24"/>
    <mergeCell ref="C25:H25"/>
    <mergeCell ref="C6:C10"/>
    <mergeCell ref="C11:C22"/>
  </mergeCells>
  <phoneticPr fontId="27" type="noConversion"/>
  <printOptions horizontalCentered="1"/>
  <pageMargins left="0.8" right="0.8" top="0.4" bottom="0.4" header="0.2" footer="0.2"/>
  <pageSetup paperSize="9" scale="76" firstPageNumber="4294967295" fitToHeight="0" orientation="portrait" r:id="rId1"/>
  <headerFooter alignWithMargins="0"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F02FB-A3CD-47C4-B6D1-5CD44502D909}">
  <dimension ref="B2:H13"/>
  <sheetViews>
    <sheetView tabSelected="1" view="pageBreakPreview" zoomScaleNormal="100" zoomScaleSheetLayoutView="100" workbookViewId="0">
      <selection activeCell="F17" sqref="F17"/>
    </sheetView>
  </sheetViews>
  <sheetFormatPr defaultRowHeight="15.75" x14ac:dyDescent="0.25"/>
  <cols>
    <col min="1" max="1" width="2" style="1" customWidth="1"/>
    <col min="2" max="2" width="4.28515625" style="9" customWidth="1"/>
    <col min="3" max="3" width="11.85546875" style="3" customWidth="1"/>
    <col min="4" max="4" width="51.140625" style="3" customWidth="1"/>
    <col min="5" max="5" width="9" style="3" customWidth="1"/>
    <col min="6" max="6" width="9.85546875" style="3" customWidth="1"/>
    <col min="7" max="7" width="12.28515625" style="1" customWidth="1"/>
    <col min="8" max="8" width="13.42578125" style="1" customWidth="1"/>
    <col min="9" max="16384" width="9.140625" style="1"/>
  </cols>
  <sheetData>
    <row r="2" spans="2:8" x14ac:dyDescent="0.25">
      <c r="B2" s="47"/>
      <c r="C2" s="47"/>
      <c r="D2" s="47"/>
      <c r="E2" s="47"/>
      <c r="F2" s="47"/>
      <c r="G2" s="47"/>
      <c r="H2" s="47"/>
    </row>
    <row r="3" spans="2:8" ht="18" x14ac:dyDescent="0.25">
      <c r="B3" s="48" t="s">
        <v>75</v>
      </c>
      <c r="C3" s="48"/>
      <c r="D3" s="48"/>
      <c r="E3" s="48"/>
      <c r="F3" s="48"/>
      <c r="G3" s="49"/>
      <c r="H3" s="49"/>
    </row>
    <row r="4" spans="2:8" ht="47.25" customHeight="1" x14ac:dyDescent="0.25">
      <c r="B4" s="48" t="s">
        <v>68</v>
      </c>
      <c r="C4" s="48"/>
      <c r="D4" s="48"/>
      <c r="E4" s="48"/>
      <c r="F4" s="48"/>
      <c r="G4" s="50"/>
      <c r="H4" s="50"/>
    </row>
    <row r="5" spans="2:8" s="2" customFormat="1" ht="38.25" x14ac:dyDescent="0.2">
      <c r="B5" s="28" t="s">
        <v>0</v>
      </c>
      <c r="C5" s="28" t="s">
        <v>1</v>
      </c>
      <c r="D5" s="28" t="s">
        <v>2</v>
      </c>
      <c r="E5" s="28" t="s">
        <v>3</v>
      </c>
      <c r="F5" s="28" t="s">
        <v>4</v>
      </c>
      <c r="G5" s="29" t="s">
        <v>24</v>
      </c>
      <c r="H5" s="29" t="s">
        <v>25</v>
      </c>
    </row>
    <row r="6" spans="2:8" s="2" customFormat="1" x14ac:dyDescent="0.2">
      <c r="B6" s="39" t="s">
        <v>29</v>
      </c>
      <c r="C6" s="39" t="s">
        <v>30</v>
      </c>
      <c r="D6" s="39" t="s">
        <v>31</v>
      </c>
      <c r="E6" s="39" t="s">
        <v>32</v>
      </c>
      <c r="F6" s="39" t="s">
        <v>33</v>
      </c>
      <c r="G6" s="39" t="s">
        <v>34</v>
      </c>
      <c r="H6" s="39" t="s">
        <v>35</v>
      </c>
    </row>
    <row r="7" spans="2:8" ht="47.25" x14ac:dyDescent="0.25">
      <c r="B7" s="23" t="s">
        <v>29</v>
      </c>
      <c r="C7" s="23" t="s">
        <v>13</v>
      </c>
      <c r="D7" s="24" t="s">
        <v>54</v>
      </c>
      <c r="E7" s="23" t="s">
        <v>10</v>
      </c>
      <c r="F7" s="33">
        <v>2</v>
      </c>
      <c r="G7" s="26"/>
      <c r="H7" s="26">
        <f>ROUND(F7*G7,2)</f>
        <v>0</v>
      </c>
    </row>
    <row r="8" spans="2:8" ht="47.25" x14ac:dyDescent="0.25">
      <c r="B8" s="23" t="s">
        <v>30</v>
      </c>
      <c r="C8" s="23" t="s">
        <v>13</v>
      </c>
      <c r="D8" s="24" t="s">
        <v>55</v>
      </c>
      <c r="E8" s="23" t="s">
        <v>10</v>
      </c>
      <c r="F8" s="33">
        <v>4</v>
      </c>
      <c r="G8" s="26"/>
      <c r="H8" s="26">
        <f t="shared" ref="H8:H9" si="0">ROUND(F8*G8,2)</f>
        <v>0</v>
      </c>
    </row>
    <row r="9" spans="2:8" ht="47.25" x14ac:dyDescent="0.25">
      <c r="B9" s="23" t="s">
        <v>31</v>
      </c>
      <c r="C9" s="23" t="s">
        <v>13</v>
      </c>
      <c r="D9" s="24" t="s">
        <v>56</v>
      </c>
      <c r="E9" s="23" t="s">
        <v>10</v>
      </c>
      <c r="F9" s="33">
        <v>5</v>
      </c>
      <c r="G9" s="26"/>
      <c r="H9" s="26">
        <f t="shared" si="0"/>
        <v>0</v>
      </c>
    </row>
    <row r="10" spans="2:8" x14ac:dyDescent="0.25">
      <c r="B10" s="44" t="s">
        <v>26</v>
      </c>
      <c r="C10" s="45"/>
      <c r="D10" s="45"/>
      <c r="E10" s="45"/>
      <c r="F10" s="45"/>
      <c r="G10" s="45"/>
      <c r="H10" s="7">
        <f>SUM(H7:H9)</f>
        <v>0</v>
      </c>
    </row>
    <row r="11" spans="2:8" x14ac:dyDescent="0.25">
      <c r="B11" s="44" t="s">
        <v>27</v>
      </c>
      <c r="C11" s="45"/>
      <c r="D11" s="45"/>
      <c r="E11" s="45"/>
      <c r="F11" s="45"/>
      <c r="G11" s="45"/>
      <c r="H11" s="7">
        <f>H10*0.23</f>
        <v>0</v>
      </c>
    </row>
    <row r="12" spans="2:8" x14ac:dyDescent="0.25">
      <c r="B12" s="44" t="s">
        <v>28</v>
      </c>
      <c r="C12" s="45"/>
      <c r="D12" s="45"/>
      <c r="E12" s="45"/>
      <c r="F12" s="45"/>
      <c r="G12" s="45"/>
      <c r="H12" s="7">
        <f>H10+H11</f>
        <v>0</v>
      </c>
    </row>
    <row r="13" spans="2:8" x14ac:dyDescent="0.25">
      <c r="H13" s="4"/>
    </row>
  </sheetData>
  <mergeCells count="6">
    <mergeCell ref="B2:H2"/>
    <mergeCell ref="B3:H3"/>
    <mergeCell ref="B4:H4"/>
    <mergeCell ref="B10:G10"/>
    <mergeCell ref="B11:G11"/>
    <mergeCell ref="B12:G12"/>
  </mergeCells>
  <phoneticPr fontId="26" type="noConversion"/>
  <pageMargins left="0.7" right="0.7" top="0.75" bottom="0.75" header="0.3" footer="0.3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view="pageBreakPreview" zoomScaleNormal="100" zoomScaleSheetLayoutView="100" workbookViewId="0">
      <selection activeCell="D32" sqref="D32"/>
    </sheetView>
  </sheetViews>
  <sheetFormatPr defaultRowHeight="12.75" x14ac:dyDescent="0.2"/>
  <cols>
    <col min="1" max="1" width="38" customWidth="1"/>
    <col min="2" max="2" width="17.42578125" customWidth="1"/>
    <col min="3" max="3" width="6.140625" customWidth="1"/>
    <col min="4" max="4" width="29.5703125" customWidth="1"/>
    <col min="5" max="5" width="19.85546875" customWidth="1"/>
    <col min="6" max="6" width="21.7109375" customWidth="1"/>
    <col min="7" max="7" width="25.28515625" customWidth="1"/>
    <col min="257" max="257" width="38" customWidth="1"/>
    <col min="258" max="258" width="17.42578125" customWidth="1"/>
    <col min="259" max="259" width="6.140625" customWidth="1"/>
    <col min="260" max="260" width="11" customWidth="1"/>
    <col min="261" max="261" width="19.85546875" customWidth="1"/>
    <col min="262" max="262" width="21.7109375" customWidth="1"/>
    <col min="263" max="263" width="25.28515625" customWidth="1"/>
    <col min="513" max="513" width="38" customWidth="1"/>
    <col min="514" max="514" width="17.42578125" customWidth="1"/>
    <col min="515" max="515" width="6.140625" customWidth="1"/>
    <col min="516" max="516" width="11" customWidth="1"/>
    <col min="517" max="517" width="19.85546875" customWidth="1"/>
    <col min="518" max="518" width="21.7109375" customWidth="1"/>
    <col min="519" max="519" width="25.28515625" customWidth="1"/>
    <col min="769" max="769" width="38" customWidth="1"/>
    <col min="770" max="770" width="17.42578125" customWidth="1"/>
    <col min="771" max="771" width="6.140625" customWidth="1"/>
    <col min="772" max="772" width="11" customWidth="1"/>
    <col min="773" max="773" width="19.85546875" customWidth="1"/>
    <col min="774" max="774" width="21.7109375" customWidth="1"/>
    <col min="775" max="775" width="25.28515625" customWidth="1"/>
    <col min="1025" max="1025" width="38" customWidth="1"/>
    <col min="1026" max="1026" width="17.42578125" customWidth="1"/>
    <col min="1027" max="1027" width="6.140625" customWidth="1"/>
    <col min="1028" max="1028" width="11" customWidth="1"/>
    <col min="1029" max="1029" width="19.85546875" customWidth="1"/>
    <col min="1030" max="1030" width="21.7109375" customWidth="1"/>
    <col min="1031" max="1031" width="25.28515625" customWidth="1"/>
    <col min="1281" max="1281" width="38" customWidth="1"/>
    <col min="1282" max="1282" width="17.42578125" customWidth="1"/>
    <col min="1283" max="1283" width="6.140625" customWidth="1"/>
    <col min="1284" max="1284" width="11" customWidth="1"/>
    <col min="1285" max="1285" width="19.85546875" customWidth="1"/>
    <col min="1286" max="1286" width="21.7109375" customWidth="1"/>
    <col min="1287" max="1287" width="25.28515625" customWidth="1"/>
    <col min="1537" max="1537" width="38" customWidth="1"/>
    <col min="1538" max="1538" width="17.42578125" customWidth="1"/>
    <col min="1539" max="1539" width="6.140625" customWidth="1"/>
    <col min="1540" max="1540" width="11" customWidth="1"/>
    <col min="1541" max="1541" width="19.85546875" customWidth="1"/>
    <col min="1542" max="1542" width="21.7109375" customWidth="1"/>
    <col min="1543" max="1543" width="25.28515625" customWidth="1"/>
    <col min="1793" max="1793" width="38" customWidth="1"/>
    <col min="1794" max="1794" width="17.42578125" customWidth="1"/>
    <col min="1795" max="1795" width="6.140625" customWidth="1"/>
    <col min="1796" max="1796" width="11" customWidth="1"/>
    <col min="1797" max="1797" width="19.85546875" customWidth="1"/>
    <col min="1798" max="1798" width="21.7109375" customWidth="1"/>
    <col min="1799" max="1799" width="25.28515625" customWidth="1"/>
    <col min="2049" max="2049" width="38" customWidth="1"/>
    <col min="2050" max="2050" width="17.42578125" customWidth="1"/>
    <col min="2051" max="2051" width="6.140625" customWidth="1"/>
    <col min="2052" max="2052" width="11" customWidth="1"/>
    <col min="2053" max="2053" width="19.85546875" customWidth="1"/>
    <col min="2054" max="2054" width="21.7109375" customWidth="1"/>
    <col min="2055" max="2055" width="25.28515625" customWidth="1"/>
    <col min="2305" max="2305" width="38" customWidth="1"/>
    <col min="2306" max="2306" width="17.42578125" customWidth="1"/>
    <col min="2307" max="2307" width="6.140625" customWidth="1"/>
    <col min="2308" max="2308" width="11" customWidth="1"/>
    <col min="2309" max="2309" width="19.85546875" customWidth="1"/>
    <col min="2310" max="2310" width="21.7109375" customWidth="1"/>
    <col min="2311" max="2311" width="25.28515625" customWidth="1"/>
    <col min="2561" max="2561" width="38" customWidth="1"/>
    <col min="2562" max="2562" width="17.42578125" customWidth="1"/>
    <col min="2563" max="2563" width="6.140625" customWidth="1"/>
    <col min="2564" max="2564" width="11" customWidth="1"/>
    <col min="2565" max="2565" width="19.85546875" customWidth="1"/>
    <col min="2566" max="2566" width="21.7109375" customWidth="1"/>
    <col min="2567" max="2567" width="25.28515625" customWidth="1"/>
    <col min="2817" max="2817" width="38" customWidth="1"/>
    <col min="2818" max="2818" width="17.42578125" customWidth="1"/>
    <col min="2819" max="2819" width="6.140625" customWidth="1"/>
    <col min="2820" max="2820" width="11" customWidth="1"/>
    <col min="2821" max="2821" width="19.85546875" customWidth="1"/>
    <col min="2822" max="2822" width="21.7109375" customWidth="1"/>
    <col min="2823" max="2823" width="25.28515625" customWidth="1"/>
    <col min="3073" max="3073" width="38" customWidth="1"/>
    <col min="3074" max="3074" width="17.42578125" customWidth="1"/>
    <col min="3075" max="3075" width="6.140625" customWidth="1"/>
    <col min="3076" max="3076" width="11" customWidth="1"/>
    <col min="3077" max="3077" width="19.85546875" customWidth="1"/>
    <col min="3078" max="3078" width="21.7109375" customWidth="1"/>
    <col min="3079" max="3079" width="25.28515625" customWidth="1"/>
    <col min="3329" max="3329" width="38" customWidth="1"/>
    <col min="3330" max="3330" width="17.42578125" customWidth="1"/>
    <col min="3331" max="3331" width="6.140625" customWidth="1"/>
    <col min="3332" max="3332" width="11" customWidth="1"/>
    <col min="3333" max="3333" width="19.85546875" customWidth="1"/>
    <col min="3334" max="3334" width="21.7109375" customWidth="1"/>
    <col min="3335" max="3335" width="25.28515625" customWidth="1"/>
    <col min="3585" max="3585" width="38" customWidth="1"/>
    <col min="3586" max="3586" width="17.42578125" customWidth="1"/>
    <col min="3587" max="3587" width="6.140625" customWidth="1"/>
    <col min="3588" max="3588" width="11" customWidth="1"/>
    <col min="3589" max="3589" width="19.85546875" customWidth="1"/>
    <col min="3590" max="3590" width="21.7109375" customWidth="1"/>
    <col min="3591" max="3591" width="25.28515625" customWidth="1"/>
    <col min="3841" max="3841" width="38" customWidth="1"/>
    <col min="3842" max="3842" width="17.42578125" customWidth="1"/>
    <col min="3843" max="3843" width="6.140625" customWidth="1"/>
    <col min="3844" max="3844" width="11" customWidth="1"/>
    <col min="3845" max="3845" width="19.85546875" customWidth="1"/>
    <col min="3846" max="3846" width="21.7109375" customWidth="1"/>
    <col min="3847" max="3847" width="25.28515625" customWidth="1"/>
    <col min="4097" max="4097" width="38" customWidth="1"/>
    <col min="4098" max="4098" width="17.42578125" customWidth="1"/>
    <col min="4099" max="4099" width="6.140625" customWidth="1"/>
    <col min="4100" max="4100" width="11" customWidth="1"/>
    <col min="4101" max="4101" width="19.85546875" customWidth="1"/>
    <col min="4102" max="4102" width="21.7109375" customWidth="1"/>
    <col min="4103" max="4103" width="25.28515625" customWidth="1"/>
    <col min="4353" max="4353" width="38" customWidth="1"/>
    <col min="4354" max="4354" width="17.42578125" customWidth="1"/>
    <col min="4355" max="4355" width="6.140625" customWidth="1"/>
    <col min="4356" max="4356" width="11" customWidth="1"/>
    <col min="4357" max="4357" width="19.85546875" customWidth="1"/>
    <col min="4358" max="4358" width="21.7109375" customWidth="1"/>
    <col min="4359" max="4359" width="25.28515625" customWidth="1"/>
    <col min="4609" max="4609" width="38" customWidth="1"/>
    <col min="4610" max="4610" width="17.42578125" customWidth="1"/>
    <col min="4611" max="4611" width="6.140625" customWidth="1"/>
    <col min="4612" max="4612" width="11" customWidth="1"/>
    <col min="4613" max="4613" width="19.85546875" customWidth="1"/>
    <col min="4614" max="4614" width="21.7109375" customWidth="1"/>
    <col min="4615" max="4615" width="25.28515625" customWidth="1"/>
    <col min="4865" max="4865" width="38" customWidth="1"/>
    <col min="4866" max="4866" width="17.42578125" customWidth="1"/>
    <col min="4867" max="4867" width="6.140625" customWidth="1"/>
    <col min="4868" max="4868" width="11" customWidth="1"/>
    <col min="4869" max="4869" width="19.85546875" customWidth="1"/>
    <col min="4870" max="4870" width="21.7109375" customWidth="1"/>
    <col min="4871" max="4871" width="25.28515625" customWidth="1"/>
    <col min="5121" max="5121" width="38" customWidth="1"/>
    <col min="5122" max="5122" width="17.42578125" customWidth="1"/>
    <col min="5123" max="5123" width="6.140625" customWidth="1"/>
    <col min="5124" max="5124" width="11" customWidth="1"/>
    <col min="5125" max="5125" width="19.85546875" customWidth="1"/>
    <col min="5126" max="5126" width="21.7109375" customWidth="1"/>
    <col min="5127" max="5127" width="25.28515625" customWidth="1"/>
    <col min="5377" max="5377" width="38" customWidth="1"/>
    <col min="5378" max="5378" width="17.42578125" customWidth="1"/>
    <col min="5379" max="5379" width="6.140625" customWidth="1"/>
    <col min="5380" max="5380" width="11" customWidth="1"/>
    <col min="5381" max="5381" width="19.85546875" customWidth="1"/>
    <col min="5382" max="5382" width="21.7109375" customWidth="1"/>
    <col min="5383" max="5383" width="25.28515625" customWidth="1"/>
    <col min="5633" max="5633" width="38" customWidth="1"/>
    <col min="5634" max="5634" width="17.42578125" customWidth="1"/>
    <col min="5635" max="5635" width="6.140625" customWidth="1"/>
    <col min="5636" max="5636" width="11" customWidth="1"/>
    <col min="5637" max="5637" width="19.85546875" customWidth="1"/>
    <col min="5638" max="5638" width="21.7109375" customWidth="1"/>
    <col min="5639" max="5639" width="25.28515625" customWidth="1"/>
    <col min="5889" max="5889" width="38" customWidth="1"/>
    <col min="5890" max="5890" width="17.42578125" customWidth="1"/>
    <col min="5891" max="5891" width="6.140625" customWidth="1"/>
    <col min="5892" max="5892" width="11" customWidth="1"/>
    <col min="5893" max="5893" width="19.85546875" customWidth="1"/>
    <col min="5894" max="5894" width="21.7109375" customWidth="1"/>
    <col min="5895" max="5895" width="25.28515625" customWidth="1"/>
    <col min="6145" max="6145" width="38" customWidth="1"/>
    <col min="6146" max="6146" width="17.42578125" customWidth="1"/>
    <col min="6147" max="6147" width="6.140625" customWidth="1"/>
    <col min="6148" max="6148" width="11" customWidth="1"/>
    <col min="6149" max="6149" width="19.85546875" customWidth="1"/>
    <col min="6150" max="6150" width="21.7109375" customWidth="1"/>
    <col min="6151" max="6151" width="25.28515625" customWidth="1"/>
    <col min="6401" max="6401" width="38" customWidth="1"/>
    <col min="6402" max="6402" width="17.42578125" customWidth="1"/>
    <col min="6403" max="6403" width="6.140625" customWidth="1"/>
    <col min="6404" max="6404" width="11" customWidth="1"/>
    <col min="6405" max="6405" width="19.85546875" customWidth="1"/>
    <col min="6406" max="6406" width="21.7109375" customWidth="1"/>
    <col min="6407" max="6407" width="25.28515625" customWidth="1"/>
    <col min="6657" max="6657" width="38" customWidth="1"/>
    <col min="6658" max="6658" width="17.42578125" customWidth="1"/>
    <col min="6659" max="6659" width="6.140625" customWidth="1"/>
    <col min="6660" max="6660" width="11" customWidth="1"/>
    <col min="6661" max="6661" width="19.85546875" customWidth="1"/>
    <col min="6662" max="6662" width="21.7109375" customWidth="1"/>
    <col min="6663" max="6663" width="25.28515625" customWidth="1"/>
    <col min="6913" max="6913" width="38" customWidth="1"/>
    <col min="6914" max="6914" width="17.42578125" customWidth="1"/>
    <col min="6915" max="6915" width="6.140625" customWidth="1"/>
    <col min="6916" max="6916" width="11" customWidth="1"/>
    <col min="6917" max="6917" width="19.85546875" customWidth="1"/>
    <col min="6918" max="6918" width="21.7109375" customWidth="1"/>
    <col min="6919" max="6919" width="25.28515625" customWidth="1"/>
    <col min="7169" max="7169" width="38" customWidth="1"/>
    <col min="7170" max="7170" width="17.42578125" customWidth="1"/>
    <col min="7171" max="7171" width="6.140625" customWidth="1"/>
    <col min="7172" max="7172" width="11" customWidth="1"/>
    <col min="7173" max="7173" width="19.85546875" customWidth="1"/>
    <col min="7174" max="7174" width="21.7109375" customWidth="1"/>
    <col min="7175" max="7175" width="25.28515625" customWidth="1"/>
    <col min="7425" max="7425" width="38" customWidth="1"/>
    <col min="7426" max="7426" width="17.42578125" customWidth="1"/>
    <col min="7427" max="7427" width="6.140625" customWidth="1"/>
    <col min="7428" max="7428" width="11" customWidth="1"/>
    <col min="7429" max="7429" width="19.85546875" customWidth="1"/>
    <col min="7430" max="7430" width="21.7109375" customWidth="1"/>
    <col min="7431" max="7431" width="25.28515625" customWidth="1"/>
    <col min="7681" max="7681" width="38" customWidth="1"/>
    <col min="7682" max="7682" width="17.42578125" customWidth="1"/>
    <col min="7683" max="7683" width="6.140625" customWidth="1"/>
    <col min="7684" max="7684" width="11" customWidth="1"/>
    <col min="7685" max="7685" width="19.85546875" customWidth="1"/>
    <col min="7686" max="7686" width="21.7109375" customWidth="1"/>
    <col min="7687" max="7687" width="25.28515625" customWidth="1"/>
    <col min="7937" max="7937" width="38" customWidth="1"/>
    <col min="7938" max="7938" width="17.42578125" customWidth="1"/>
    <col min="7939" max="7939" width="6.140625" customWidth="1"/>
    <col min="7940" max="7940" width="11" customWidth="1"/>
    <col min="7941" max="7941" width="19.85546875" customWidth="1"/>
    <col min="7942" max="7942" width="21.7109375" customWidth="1"/>
    <col min="7943" max="7943" width="25.28515625" customWidth="1"/>
    <col min="8193" max="8193" width="38" customWidth="1"/>
    <col min="8194" max="8194" width="17.42578125" customWidth="1"/>
    <col min="8195" max="8195" width="6.140625" customWidth="1"/>
    <col min="8196" max="8196" width="11" customWidth="1"/>
    <col min="8197" max="8197" width="19.85546875" customWidth="1"/>
    <col min="8198" max="8198" width="21.7109375" customWidth="1"/>
    <col min="8199" max="8199" width="25.28515625" customWidth="1"/>
    <col min="8449" max="8449" width="38" customWidth="1"/>
    <col min="8450" max="8450" width="17.42578125" customWidth="1"/>
    <col min="8451" max="8451" width="6.140625" customWidth="1"/>
    <col min="8452" max="8452" width="11" customWidth="1"/>
    <col min="8453" max="8453" width="19.85546875" customWidth="1"/>
    <col min="8454" max="8454" width="21.7109375" customWidth="1"/>
    <col min="8455" max="8455" width="25.28515625" customWidth="1"/>
    <col min="8705" max="8705" width="38" customWidth="1"/>
    <col min="8706" max="8706" width="17.42578125" customWidth="1"/>
    <col min="8707" max="8707" width="6.140625" customWidth="1"/>
    <col min="8708" max="8708" width="11" customWidth="1"/>
    <col min="8709" max="8709" width="19.85546875" customWidth="1"/>
    <col min="8710" max="8710" width="21.7109375" customWidth="1"/>
    <col min="8711" max="8711" width="25.28515625" customWidth="1"/>
    <col min="8961" max="8961" width="38" customWidth="1"/>
    <col min="8962" max="8962" width="17.42578125" customWidth="1"/>
    <col min="8963" max="8963" width="6.140625" customWidth="1"/>
    <col min="8964" max="8964" width="11" customWidth="1"/>
    <col min="8965" max="8965" width="19.85546875" customWidth="1"/>
    <col min="8966" max="8966" width="21.7109375" customWidth="1"/>
    <col min="8967" max="8967" width="25.28515625" customWidth="1"/>
    <col min="9217" max="9217" width="38" customWidth="1"/>
    <col min="9218" max="9218" width="17.42578125" customWidth="1"/>
    <col min="9219" max="9219" width="6.140625" customWidth="1"/>
    <col min="9220" max="9220" width="11" customWidth="1"/>
    <col min="9221" max="9221" width="19.85546875" customWidth="1"/>
    <col min="9222" max="9222" width="21.7109375" customWidth="1"/>
    <col min="9223" max="9223" width="25.28515625" customWidth="1"/>
    <col min="9473" max="9473" width="38" customWidth="1"/>
    <col min="9474" max="9474" width="17.42578125" customWidth="1"/>
    <col min="9475" max="9475" width="6.140625" customWidth="1"/>
    <col min="9476" max="9476" width="11" customWidth="1"/>
    <col min="9477" max="9477" width="19.85546875" customWidth="1"/>
    <col min="9478" max="9478" width="21.7109375" customWidth="1"/>
    <col min="9479" max="9479" width="25.28515625" customWidth="1"/>
    <col min="9729" max="9729" width="38" customWidth="1"/>
    <col min="9730" max="9730" width="17.42578125" customWidth="1"/>
    <col min="9731" max="9731" width="6.140625" customWidth="1"/>
    <col min="9732" max="9732" width="11" customWidth="1"/>
    <col min="9733" max="9733" width="19.85546875" customWidth="1"/>
    <col min="9734" max="9734" width="21.7109375" customWidth="1"/>
    <col min="9735" max="9735" width="25.28515625" customWidth="1"/>
    <col min="9985" max="9985" width="38" customWidth="1"/>
    <col min="9986" max="9986" width="17.42578125" customWidth="1"/>
    <col min="9987" max="9987" width="6.140625" customWidth="1"/>
    <col min="9988" max="9988" width="11" customWidth="1"/>
    <col min="9989" max="9989" width="19.85546875" customWidth="1"/>
    <col min="9990" max="9990" width="21.7109375" customWidth="1"/>
    <col min="9991" max="9991" width="25.28515625" customWidth="1"/>
    <col min="10241" max="10241" width="38" customWidth="1"/>
    <col min="10242" max="10242" width="17.42578125" customWidth="1"/>
    <col min="10243" max="10243" width="6.140625" customWidth="1"/>
    <col min="10244" max="10244" width="11" customWidth="1"/>
    <col min="10245" max="10245" width="19.85546875" customWidth="1"/>
    <col min="10246" max="10246" width="21.7109375" customWidth="1"/>
    <col min="10247" max="10247" width="25.28515625" customWidth="1"/>
    <col min="10497" max="10497" width="38" customWidth="1"/>
    <col min="10498" max="10498" width="17.42578125" customWidth="1"/>
    <col min="10499" max="10499" width="6.140625" customWidth="1"/>
    <col min="10500" max="10500" width="11" customWidth="1"/>
    <col min="10501" max="10501" width="19.85546875" customWidth="1"/>
    <col min="10502" max="10502" width="21.7109375" customWidth="1"/>
    <col min="10503" max="10503" width="25.28515625" customWidth="1"/>
    <col min="10753" max="10753" width="38" customWidth="1"/>
    <col min="10754" max="10754" width="17.42578125" customWidth="1"/>
    <col min="10755" max="10755" width="6.140625" customWidth="1"/>
    <col min="10756" max="10756" width="11" customWidth="1"/>
    <col min="10757" max="10757" width="19.85546875" customWidth="1"/>
    <col min="10758" max="10758" width="21.7109375" customWidth="1"/>
    <col min="10759" max="10759" width="25.28515625" customWidth="1"/>
    <col min="11009" max="11009" width="38" customWidth="1"/>
    <col min="11010" max="11010" width="17.42578125" customWidth="1"/>
    <col min="11011" max="11011" width="6.140625" customWidth="1"/>
    <col min="11012" max="11012" width="11" customWidth="1"/>
    <col min="11013" max="11013" width="19.85546875" customWidth="1"/>
    <col min="11014" max="11014" width="21.7109375" customWidth="1"/>
    <col min="11015" max="11015" width="25.28515625" customWidth="1"/>
    <col min="11265" max="11265" width="38" customWidth="1"/>
    <col min="11266" max="11266" width="17.42578125" customWidth="1"/>
    <col min="11267" max="11267" width="6.140625" customWidth="1"/>
    <col min="11268" max="11268" width="11" customWidth="1"/>
    <col min="11269" max="11269" width="19.85546875" customWidth="1"/>
    <col min="11270" max="11270" width="21.7109375" customWidth="1"/>
    <col min="11271" max="11271" width="25.28515625" customWidth="1"/>
    <col min="11521" max="11521" width="38" customWidth="1"/>
    <col min="11522" max="11522" width="17.42578125" customWidth="1"/>
    <col min="11523" max="11523" width="6.140625" customWidth="1"/>
    <col min="11524" max="11524" width="11" customWidth="1"/>
    <col min="11525" max="11525" width="19.85546875" customWidth="1"/>
    <col min="11526" max="11526" width="21.7109375" customWidth="1"/>
    <col min="11527" max="11527" width="25.28515625" customWidth="1"/>
    <col min="11777" max="11777" width="38" customWidth="1"/>
    <col min="11778" max="11778" width="17.42578125" customWidth="1"/>
    <col min="11779" max="11779" width="6.140625" customWidth="1"/>
    <col min="11780" max="11780" width="11" customWidth="1"/>
    <col min="11781" max="11781" width="19.85546875" customWidth="1"/>
    <col min="11782" max="11782" width="21.7109375" customWidth="1"/>
    <col min="11783" max="11783" width="25.28515625" customWidth="1"/>
    <col min="12033" max="12033" width="38" customWidth="1"/>
    <col min="12034" max="12034" width="17.42578125" customWidth="1"/>
    <col min="12035" max="12035" width="6.140625" customWidth="1"/>
    <col min="12036" max="12036" width="11" customWidth="1"/>
    <col min="12037" max="12037" width="19.85546875" customWidth="1"/>
    <col min="12038" max="12038" width="21.7109375" customWidth="1"/>
    <col min="12039" max="12039" width="25.28515625" customWidth="1"/>
    <col min="12289" max="12289" width="38" customWidth="1"/>
    <col min="12290" max="12290" width="17.42578125" customWidth="1"/>
    <col min="12291" max="12291" width="6.140625" customWidth="1"/>
    <col min="12292" max="12292" width="11" customWidth="1"/>
    <col min="12293" max="12293" width="19.85546875" customWidth="1"/>
    <col min="12294" max="12294" width="21.7109375" customWidth="1"/>
    <col min="12295" max="12295" width="25.28515625" customWidth="1"/>
    <col min="12545" max="12545" width="38" customWidth="1"/>
    <col min="12546" max="12546" width="17.42578125" customWidth="1"/>
    <col min="12547" max="12547" width="6.140625" customWidth="1"/>
    <col min="12548" max="12548" width="11" customWidth="1"/>
    <col min="12549" max="12549" width="19.85546875" customWidth="1"/>
    <col min="12550" max="12550" width="21.7109375" customWidth="1"/>
    <col min="12551" max="12551" width="25.28515625" customWidth="1"/>
    <col min="12801" max="12801" width="38" customWidth="1"/>
    <col min="12802" max="12802" width="17.42578125" customWidth="1"/>
    <col min="12803" max="12803" width="6.140625" customWidth="1"/>
    <col min="12804" max="12804" width="11" customWidth="1"/>
    <col min="12805" max="12805" width="19.85546875" customWidth="1"/>
    <col min="12806" max="12806" width="21.7109375" customWidth="1"/>
    <col min="12807" max="12807" width="25.28515625" customWidth="1"/>
    <col min="13057" max="13057" width="38" customWidth="1"/>
    <col min="13058" max="13058" width="17.42578125" customWidth="1"/>
    <col min="13059" max="13059" width="6.140625" customWidth="1"/>
    <col min="13060" max="13060" width="11" customWidth="1"/>
    <col min="13061" max="13061" width="19.85546875" customWidth="1"/>
    <col min="13062" max="13062" width="21.7109375" customWidth="1"/>
    <col min="13063" max="13063" width="25.28515625" customWidth="1"/>
    <col min="13313" max="13313" width="38" customWidth="1"/>
    <col min="13314" max="13314" width="17.42578125" customWidth="1"/>
    <col min="13315" max="13315" width="6.140625" customWidth="1"/>
    <col min="13316" max="13316" width="11" customWidth="1"/>
    <col min="13317" max="13317" width="19.85546875" customWidth="1"/>
    <col min="13318" max="13318" width="21.7109375" customWidth="1"/>
    <col min="13319" max="13319" width="25.28515625" customWidth="1"/>
    <col min="13569" max="13569" width="38" customWidth="1"/>
    <col min="13570" max="13570" width="17.42578125" customWidth="1"/>
    <col min="13571" max="13571" width="6.140625" customWidth="1"/>
    <col min="13572" max="13572" width="11" customWidth="1"/>
    <col min="13573" max="13573" width="19.85546875" customWidth="1"/>
    <col min="13574" max="13574" width="21.7109375" customWidth="1"/>
    <col min="13575" max="13575" width="25.28515625" customWidth="1"/>
    <col min="13825" max="13825" width="38" customWidth="1"/>
    <col min="13826" max="13826" width="17.42578125" customWidth="1"/>
    <col min="13827" max="13827" width="6.140625" customWidth="1"/>
    <col min="13828" max="13828" width="11" customWidth="1"/>
    <col min="13829" max="13829" width="19.85546875" customWidth="1"/>
    <col min="13830" max="13830" width="21.7109375" customWidth="1"/>
    <col min="13831" max="13831" width="25.28515625" customWidth="1"/>
    <col min="14081" max="14081" width="38" customWidth="1"/>
    <col min="14082" max="14082" width="17.42578125" customWidth="1"/>
    <col min="14083" max="14083" width="6.140625" customWidth="1"/>
    <col min="14084" max="14084" width="11" customWidth="1"/>
    <col min="14085" max="14085" width="19.85546875" customWidth="1"/>
    <col min="14086" max="14086" width="21.7109375" customWidth="1"/>
    <col min="14087" max="14087" width="25.28515625" customWidth="1"/>
    <col min="14337" max="14337" width="38" customWidth="1"/>
    <col min="14338" max="14338" width="17.42578125" customWidth="1"/>
    <col min="14339" max="14339" width="6.140625" customWidth="1"/>
    <col min="14340" max="14340" width="11" customWidth="1"/>
    <col min="14341" max="14341" width="19.85546875" customWidth="1"/>
    <col min="14342" max="14342" width="21.7109375" customWidth="1"/>
    <col min="14343" max="14343" width="25.28515625" customWidth="1"/>
    <col min="14593" max="14593" width="38" customWidth="1"/>
    <col min="14594" max="14594" width="17.42578125" customWidth="1"/>
    <col min="14595" max="14595" width="6.140625" customWidth="1"/>
    <col min="14596" max="14596" width="11" customWidth="1"/>
    <col min="14597" max="14597" width="19.85546875" customWidth="1"/>
    <col min="14598" max="14598" width="21.7109375" customWidth="1"/>
    <col min="14599" max="14599" width="25.28515625" customWidth="1"/>
    <col min="14849" max="14849" width="38" customWidth="1"/>
    <col min="14850" max="14850" width="17.42578125" customWidth="1"/>
    <col min="14851" max="14851" width="6.140625" customWidth="1"/>
    <col min="14852" max="14852" width="11" customWidth="1"/>
    <col min="14853" max="14853" width="19.85546875" customWidth="1"/>
    <col min="14854" max="14854" width="21.7109375" customWidth="1"/>
    <col min="14855" max="14855" width="25.28515625" customWidth="1"/>
    <col min="15105" max="15105" width="38" customWidth="1"/>
    <col min="15106" max="15106" width="17.42578125" customWidth="1"/>
    <col min="15107" max="15107" width="6.140625" customWidth="1"/>
    <col min="15108" max="15108" width="11" customWidth="1"/>
    <col min="15109" max="15109" width="19.85546875" customWidth="1"/>
    <col min="15110" max="15110" width="21.7109375" customWidth="1"/>
    <col min="15111" max="15111" width="25.28515625" customWidth="1"/>
    <col min="15361" max="15361" width="38" customWidth="1"/>
    <col min="15362" max="15362" width="17.42578125" customWidth="1"/>
    <col min="15363" max="15363" width="6.140625" customWidth="1"/>
    <col min="15364" max="15364" width="11" customWidth="1"/>
    <col min="15365" max="15365" width="19.85546875" customWidth="1"/>
    <col min="15366" max="15366" width="21.7109375" customWidth="1"/>
    <col min="15367" max="15367" width="25.28515625" customWidth="1"/>
    <col min="15617" max="15617" width="38" customWidth="1"/>
    <col min="15618" max="15618" width="17.42578125" customWidth="1"/>
    <col min="15619" max="15619" width="6.140625" customWidth="1"/>
    <col min="15620" max="15620" width="11" customWidth="1"/>
    <col min="15621" max="15621" width="19.85546875" customWidth="1"/>
    <col min="15622" max="15622" width="21.7109375" customWidth="1"/>
    <col min="15623" max="15623" width="25.28515625" customWidth="1"/>
    <col min="15873" max="15873" width="38" customWidth="1"/>
    <col min="15874" max="15874" width="17.42578125" customWidth="1"/>
    <col min="15875" max="15875" width="6.140625" customWidth="1"/>
    <col min="15876" max="15876" width="11" customWidth="1"/>
    <col min="15877" max="15877" width="19.85546875" customWidth="1"/>
    <col min="15878" max="15878" width="21.7109375" customWidth="1"/>
    <col min="15879" max="15879" width="25.28515625" customWidth="1"/>
    <col min="16129" max="16129" width="38" customWidth="1"/>
    <col min="16130" max="16130" width="17.42578125" customWidth="1"/>
    <col min="16131" max="16131" width="6.140625" customWidth="1"/>
    <col min="16132" max="16132" width="11" customWidth="1"/>
    <col min="16133" max="16133" width="19.85546875" customWidth="1"/>
    <col min="16134" max="16134" width="21.7109375" customWidth="1"/>
    <col min="16135" max="16135" width="25.28515625" customWidth="1"/>
  </cols>
  <sheetData>
    <row r="1" spans="1:7" ht="15" x14ac:dyDescent="0.25">
      <c r="D1" s="10"/>
      <c r="E1" s="10"/>
    </row>
    <row r="2" spans="1:7" ht="19.5" customHeight="1" x14ac:dyDescent="0.35">
      <c r="A2" s="51" t="s">
        <v>74</v>
      </c>
      <c r="B2" s="52"/>
      <c r="C2" s="52"/>
      <c r="D2" s="52"/>
      <c r="E2" s="19"/>
    </row>
    <row r="3" spans="1:7" ht="35.25" customHeight="1" x14ac:dyDescent="0.2">
      <c r="A3" s="53" t="s">
        <v>69</v>
      </c>
      <c r="B3" s="54"/>
      <c r="C3" s="54"/>
      <c r="D3" s="54"/>
      <c r="E3" s="12"/>
    </row>
    <row r="4" spans="1:7" ht="15" customHeight="1" x14ac:dyDescent="0.2">
      <c r="A4" s="11"/>
      <c r="B4" s="12"/>
      <c r="C4" s="12"/>
      <c r="D4" s="12"/>
      <c r="E4" s="12"/>
    </row>
    <row r="5" spans="1:7" ht="15" customHeight="1" x14ac:dyDescent="0.2">
      <c r="A5" s="11"/>
      <c r="B5" s="12"/>
      <c r="C5" s="12"/>
      <c r="D5" s="12"/>
      <c r="E5" s="12"/>
    </row>
    <row r="6" spans="1:7" ht="15" customHeight="1" x14ac:dyDescent="0.2">
      <c r="A6" s="11"/>
      <c r="B6" s="12"/>
      <c r="C6" s="12"/>
      <c r="D6" s="12"/>
      <c r="E6" s="12"/>
    </row>
    <row r="7" spans="1:7" ht="15" customHeight="1" x14ac:dyDescent="0.2">
      <c r="A7" s="11"/>
      <c r="B7" s="12"/>
      <c r="C7" s="12"/>
      <c r="D7" s="12"/>
      <c r="E7" s="12"/>
    </row>
    <row r="8" spans="1:7" ht="15" customHeight="1" x14ac:dyDescent="0.2">
      <c r="A8" s="11"/>
      <c r="B8" s="12"/>
      <c r="C8" s="12"/>
      <c r="D8" s="12"/>
      <c r="E8" s="12"/>
    </row>
    <row r="9" spans="1:7" ht="14.25" customHeight="1" x14ac:dyDescent="0.2">
      <c r="A9" s="13" t="s">
        <v>49</v>
      </c>
      <c r="B9" s="14"/>
      <c r="C9" s="15"/>
      <c r="D9" s="32">
        <f>'KOSZTORYS OFERTOWY'!I23-'Kosztorys na odzysk materiałów'!H10</f>
        <v>0</v>
      </c>
      <c r="E9" s="12"/>
      <c r="F9" s="20"/>
      <c r="G9" s="21"/>
    </row>
    <row r="10" spans="1:7" ht="14.25" customHeight="1" x14ac:dyDescent="0.2">
      <c r="A10" s="13" t="s">
        <v>50</v>
      </c>
      <c r="B10" s="14"/>
      <c r="C10" s="15"/>
      <c r="D10" s="32">
        <f>'KOSZTORYS OFERTOWY'!I24-'Kosztorys na odzysk materiałów'!H11</f>
        <v>0</v>
      </c>
      <c r="E10" s="12"/>
      <c r="F10" s="20"/>
      <c r="G10" s="21"/>
    </row>
    <row r="11" spans="1:7" ht="14.25" customHeight="1" x14ac:dyDescent="0.2">
      <c r="A11" s="13" t="s">
        <v>51</v>
      </c>
      <c r="B11" s="14"/>
      <c r="C11" s="15"/>
      <c r="D11" s="32">
        <f>'KOSZTORYS OFERTOWY'!I25-'Kosztorys na odzysk materiałów'!H12</f>
        <v>0</v>
      </c>
      <c r="E11" s="12"/>
      <c r="F11" s="20"/>
      <c r="G11" s="21"/>
    </row>
    <row r="15" spans="1:7" ht="18.75" x14ac:dyDescent="0.3">
      <c r="A15" s="16" t="s">
        <v>52</v>
      </c>
      <c r="E15" s="12"/>
    </row>
    <row r="16" spans="1:7" ht="18.75" x14ac:dyDescent="0.25">
      <c r="A16" s="22"/>
      <c r="E16" s="12"/>
    </row>
    <row r="17" spans="1:5" ht="18.75" x14ac:dyDescent="0.25">
      <c r="A17" s="16"/>
      <c r="E17" s="12"/>
    </row>
    <row r="18" spans="1:5" ht="16.5" customHeight="1" x14ac:dyDescent="0.2">
      <c r="A18" s="55"/>
      <c r="B18" s="55"/>
      <c r="C18" s="55"/>
      <c r="D18" s="55"/>
      <c r="E18" s="12"/>
    </row>
    <row r="19" spans="1:5" ht="16.5" customHeight="1" x14ac:dyDescent="0.2">
      <c r="A19" s="30"/>
      <c r="B19" s="30"/>
      <c r="C19" s="30"/>
      <c r="D19" s="30"/>
      <c r="E19" s="12"/>
    </row>
    <row r="20" spans="1:5" ht="15.75" customHeight="1" x14ac:dyDescent="0.2">
      <c r="A20" s="56" t="s">
        <v>65</v>
      </c>
      <c r="B20" s="56"/>
      <c r="C20" s="56"/>
      <c r="D20" s="56"/>
      <c r="E20" s="12"/>
    </row>
    <row r="21" spans="1:5" ht="16.5" customHeight="1" x14ac:dyDescent="0.2">
      <c r="A21" s="56" t="s">
        <v>66</v>
      </c>
      <c r="B21" s="56"/>
      <c r="C21" s="56"/>
      <c r="D21" s="56"/>
      <c r="E21" s="12"/>
    </row>
    <row r="22" spans="1:5" ht="15" customHeight="1" x14ac:dyDescent="0.2">
      <c r="A22" s="31"/>
      <c r="B22" s="31"/>
      <c r="C22" s="31"/>
      <c r="D22" s="31"/>
      <c r="E22" s="12"/>
    </row>
    <row r="23" spans="1:5" ht="18.75" x14ac:dyDescent="0.2">
      <c r="A23" s="17" t="s">
        <v>53</v>
      </c>
      <c r="B23" s="18"/>
      <c r="E23" s="12"/>
    </row>
    <row r="24" spans="1:5" ht="18.75" x14ac:dyDescent="0.2">
      <c r="A24" s="17"/>
      <c r="E24" s="12"/>
    </row>
  </sheetData>
  <mergeCells count="5">
    <mergeCell ref="A2:D2"/>
    <mergeCell ref="A3:D3"/>
    <mergeCell ref="A18:D18"/>
    <mergeCell ref="A20:D20"/>
    <mergeCell ref="A21:D21"/>
  </mergeCells>
  <hyperlinks>
    <hyperlink ref="A20" r:id="rId1" display="https://www.portalzp.pl/kody-cpv/szczegoly/roboty-w-zakresie-burzenia-6350" xr:uid="{F0CEDE28-F532-4B91-A41E-F1D07D5FDB7B}"/>
    <hyperlink ref="A21" r:id="rId2" display="https://www.portalzp.pl/kody-cpv/szczegoly/roboty-w-zakresie-burzenia-6350" xr:uid="{7570587F-BC6F-409E-AAEE-B38041FC087A}"/>
  </hyperlinks>
  <pageMargins left="0.7" right="0.7" top="0.75" bottom="0.75" header="0.3" footer="0.3"/>
  <pageSetup paperSize="9" scale="98" fitToHeight="0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4</vt:i4>
      </vt:variant>
    </vt:vector>
  </HeadingPairs>
  <TitlesOfParts>
    <vt:vector size="7" baseType="lpstr">
      <vt:lpstr>KOSZTORYS OFERTOWY</vt:lpstr>
      <vt:lpstr>Kosztorys na odzysk materiałów</vt:lpstr>
      <vt:lpstr>Strona 1</vt:lpstr>
      <vt:lpstr>'Kosztorys na odzysk materiałów'!Obszar_wydruku</vt:lpstr>
      <vt:lpstr>'KOSZTORYS OFERTOWY'!Obszar_wydruku</vt:lpstr>
      <vt:lpstr>'Strona 1'!Obszar_wydruku</vt:lpstr>
      <vt:lpstr>'KOSZTORYS OFERTOWY'!Tytuły_wydruku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Skorupska</dc:creator>
  <cp:lastModifiedBy>Marcin Pgm</cp:lastModifiedBy>
  <cp:lastPrinted>2020-11-16T10:44:52Z</cp:lastPrinted>
  <dcterms:created xsi:type="dcterms:W3CDTF">2017-03-08T09:51:30Z</dcterms:created>
  <dcterms:modified xsi:type="dcterms:W3CDTF">2025-08-13T17:14:21Z</dcterms:modified>
</cp:coreProperties>
</file>